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Лист1!$A$1:$E$144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48" i="1" l="1"/>
  <c r="E40" i="1"/>
  <c r="E29" i="1" l="1"/>
  <c r="C16" i="1" l="1"/>
  <c r="D16" i="1"/>
  <c r="D84" i="1" l="1"/>
  <c r="E55" i="1" l="1"/>
  <c r="E19" i="1" l="1"/>
  <c r="E20" i="1"/>
  <c r="E66" i="1"/>
  <c r="E18" i="1" l="1"/>
  <c r="E41" i="1" l="1"/>
  <c r="E78" i="1" l="1"/>
  <c r="E79" i="1" l="1"/>
  <c r="E17" i="1" l="1"/>
  <c r="C84" i="1" l="1"/>
  <c r="E27" i="1" l="1"/>
  <c r="E25" i="1" l="1"/>
  <c r="E26" i="1"/>
  <c r="C113" i="1" l="1"/>
  <c r="E51" i="1" l="1"/>
  <c r="E32" i="1"/>
  <c r="E80" i="1" l="1"/>
  <c r="E81" i="1"/>
  <c r="E82" i="1"/>
  <c r="E83" i="1"/>
  <c r="E60" i="1"/>
  <c r="E59" i="1" l="1"/>
  <c r="E61" i="1" l="1"/>
  <c r="E85" i="1" l="1"/>
  <c r="E75" i="1" l="1"/>
  <c r="E58" i="1" l="1"/>
  <c r="E56" i="1"/>
  <c r="E28" i="1"/>
  <c r="D120" i="1" l="1"/>
  <c r="C120" i="1"/>
  <c r="E124" i="1"/>
  <c r="E109" i="1" l="1"/>
  <c r="E108" i="1"/>
  <c r="D105" i="1"/>
  <c r="C105" i="1"/>
  <c r="D113" i="1" l="1"/>
  <c r="E119" i="1" l="1"/>
  <c r="D118" i="1"/>
  <c r="C118" i="1"/>
  <c r="E118" i="1" l="1"/>
  <c r="E65" i="1" l="1"/>
  <c r="E62" i="1" l="1"/>
  <c r="E57" i="1" l="1"/>
  <c r="E94" i="1" l="1"/>
  <c r="E47" i="1"/>
  <c r="E42" i="1"/>
  <c r="E35" i="1"/>
  <c r="E10" i="1"/>
  <c r="E21" i="1" l="1"/>
  <c r="E137" i="1"/>
  <c r="E33" i="1"/>
  <c r="E70" i="1" l="1"/>
  <c r="E111" i="1" l="1"/>
  <c r="E74" i="1"/>
  <c r="E68" i="1"/>
  <c r="E69" i="1"/>
  <c r="E71" i="1"/>
  <c r="D135" i="1" l="1"/>
  <c r="C130" i="1"/>
  <c r="C135" i="1"/>
  <c r="E117" i="1"/>
  <c r="E114" i="1"/>
  <c r="E106" i="1"/>
  <c r="E103" i="1"/>
  <c r="E100" i="1"/>
  <c r="D99" i="1"/>
  <c r="C99" i="1"/>
  <c r="E11" i="1"/>
  <c r="E12" i="1"/>
  <c r="E13" i="1"/>
  <c r="E6" i="1"/>
  <c r="E99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39" i="1" l="1"/>
  <c r="D138" i="1"/>
  <c r="C138" i="1"/>
  <c r="E136" i="1"/>
  <c r="E134" i="1"/>
  <c r="E133" i="1"/>
  <c r="E132" i="1"/>
  <c r="E131" i="1"/>
  <c r="D130" i="1"/>
  <c r="E129" i="1"/>
  <c r="E128" i="1"/>
  <c r="D127" i="1"/>
  <c r="C127" i="1"/>
  <c r="E126" i="1"/>
  <c r="E123" i="1"/>
  <c r="E122" i="1"/>
  <c r="E121" i="1"/>
  <c r="E116" i="1"/>
  <c r="E115" i="1"/>
  <c r="E112" i="1"/>
  <c r="E110" i="1"/>
  <c r="E107" i="1"/>
  <c r="E104" i="1"/>
  <c r="E102" i="1"/>
  <c r="D101" i="1"/>
  <c r="C101" i="1"/>
  <c r="E98" i="1"/>
  <c r="E97" i="1"/>
  <c r="E96" i="1"/>
  <c r="E95" i="1"/>
  <c r="E93" i="1"/>
  <c r="E92" i="1"/>
  <c r="E91" i="1"/>
  <c r="D90" i="1"/>
  <c r="C90" i="1"/>
  <c r="E77" i="1"/>
  <c r="E76" i="1"/>
  <c r="E73" i="1"/>
  <c r="E72" i="1"/>
  <c r="E54" i="1"/>
  <c r="E44" i="1"/>
  <c r="E43" i="1"/>
  <c r="E39" i="1"/>
  <c r="E38" i="1"/>
  <c r="E37" i="1"/>
  <c r="E36" i="1"/>
  <c r="E34" i="1"/>
  <c r="E31" i="1"/>
  <c r="E30" i="1"/>
  <c r="E24" i="1"/>
  <c r="E22" i="1"/>
  <c r="E14" i="1"/>
  <c r="E9" i="1"/>
  <c r="E7" i="1"/>
  <c r="E5" i="1"/>
  <c r="D4" i="1"/>
  <c r="D53" i="1" s="1"/>
  <c r="D88" i="1" s="1"/>
  <c r="C4" i="1"/>
  <c r="D140" i="1" l="1"/>
  <c r="C140" i="1"/>
  <c r="E138" i="1"/>
  <c r="E130" i="1"/>
  <c r="E135" i="1"/>
  <c r="E101" i="1"/>
  <c r="E113" i="1"/>
  <c r="E120" i="1"/>
  <c r="E90" i="1"/>
  <c r="E127" i="1"/>
  <c r="E105" i="1"/>
  <c r="E4" i="1"/>
  <c r="E84" i="1"/>
  <c r="C53" i="1"/>
  <c r="C88" i="1" s="1"/>
  <c r="E16" i="1"/>
  <c r="D141" i="1" l="1"/>
  <c r="C141" i="1"/>
  <c r="D146" i="1"/>
  <c r="C146" i="1"/>
  <c r="E140" i="1"/>
  <c r="E88" i="1"/>
  <c r="E53" i="1"/>
</calcChain>
</file>

<file path=xl/sharedStrings.xml><?xml version="1.0" encoding="utf-8"?>
<sst xmlns="http://schemas.openxmlformats.org/spreadsheetml/2006/main" count="451" uniqueCount="320">
  <si>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</si>
  <si>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</si>
  <si>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</si>
  <si>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</si>
  <si>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</si>
  <si>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</si>
  <si>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</si>
  <si>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</si>
  <si>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</si>
  <si>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</si>
  <si>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</si>
  <si>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</si>
  <si>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</si>
  <si>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</si>
  <si>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</si>
  <si>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</si>
  <si>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</si>
  <si>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</si>
  <si>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</si>
  <si>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</si>
  <si>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</si>
  <si>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</si>
  <si>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</si>
  <si>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</si>
  <si>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</si>
  <si>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</si>
  <si>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</si>
  <si>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</si>
  <si>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</si>
  <si>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</si>
  <si>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</si>
  <si>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</si>
  <si>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</si>
  <si>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</si>
  <si>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</si>
  <si>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</si>
  <si>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</si>
  <si>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</si>
  <si>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</si>
  <si>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</si>
  <si>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</si>
  <si>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</si>
  <si>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</si>
  <si>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</si>
  <si>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</si>
  <si>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</si>
  <si>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</si>
  <si>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</si>
  <si>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</si>
  <si>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</si>
  <si>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</si>
  <si>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</si>
  <si>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</si>
  <si>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</si>
  <si>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</si>
  <si>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</si>
  <si>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</si>
  <si>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</si>
  <si>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</si>
  <si>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</si>
  <si>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</si>
  <si>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</si>
  <si>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</si>
  <si>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</si>
  <si>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</si>
  <si>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</si>
  <si>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</si>
  <si>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</si>
  <si>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</si>
  <si>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</si>
  <si>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</si>
  <si>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</si>
  <si>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</si>
  <si>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</si>
  <si>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</si>
  <si>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</si>
  <si>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</si>
  <si>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</si>
  <si>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</si>
  <si>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</si>
  <si>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</si>
  <si>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</si>
  <si>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</si>
  <si>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</si>
  <si>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</si>
  <si>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</si>
  <si>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</si>
  <si>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</si>
  <si>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</si>
  <si>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</si>
  <si>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</si>
  <si>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</si>
  <si>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</si>
  <si>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</si>
  <si>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</si>
  <si>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</si>
  <si>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</si>
  <si>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</si>
  <si>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</si>
  <si>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</si>
  <si>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</si>
  <si>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</si>
  <si>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</si>
  <si>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</si>
  <si>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</si>
  <si>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</si>
  <si>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</si>
  <si>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</si>
  <si>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</si>
  <si>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</si>
  <si>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</si>
  <si>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</si>
  <si>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</si>
  <si>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</si>
  <si>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</si>
  <si>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</si>
  <si>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</si>
  <si>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</si>
  <si>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</si>
  <si>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</si>
  <si>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</si>
  <si>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</si>
  <si>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</si>
  <si>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</si>
  <si>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</si>
  <si>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</si>
  <si>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</si>
  <si>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</si>
  <si>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</si>
  <si>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</si>
  <si>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</si>
  <si>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</si>
  <si>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</si>
  <si>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</si>
  <si>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</si>
  <si>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</si>
  <si>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</si>
  <si>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</si>
  <si>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</si>
  <si>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</si>
  <si>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</si>
  <si>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</si>
  <si>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</si>
  <si>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</si>
  <si>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</si>
  <si>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</si>
  <si>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</si>
  <si>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</si>
  <si>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</si>
  <si>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</si>
  <si>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</si>
  <si>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</si>
  <si>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</si>
  <si>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</si>
  <si>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</si>
  <si>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</si>
  <si>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</si>
  <si>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</si>
  <si>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</si>
  <si>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</si>
  <si>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</si>
  <si>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</si>
  <si>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</si>
  <si>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</si>
  <si>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</si>
  <si>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</si>
  <si>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</si>
  <si>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</si>
  <si>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</si>
  <si>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</si>
  <si>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</si>
  <si>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</si>
  <si>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</si>
  <si>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</si>
  <si>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</si>
  <si>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</si>
  <si>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</si>
  <si>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</si>
  <si>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</si>
  <si>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</si>
  <si>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</si>
  <si>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</si>
  <si>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</si>
  <si>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</si>
  <si>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</si>
  <si>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</si>
  <si>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</si>
  <si>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</si>
  <si>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</si>
  <si>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</si>
  <si>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</si>
  <si>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</si>
  <si>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</si>
  <si>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</si>
  <si>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</si>
  <si>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</si>
  <si>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</si>
  <si>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</si>
  <si>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</si>
  <si>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</si>
  <si>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</si>
  <si>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</si>
  <si>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</si>
  <si>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</si>
  <si>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</si>
  <si>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</si>
  <si>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</si>
  <si>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</si>
  <si>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</si>
  <si>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реализацию федеральной целевой программы "Развитие физической культуры и спорта в РФ на 2016-2020 годы (000 202 2549500 0000 150)</t>
  </si>
  <si>
    <t>Субсидии бюджетам на поддержку отрасли культуры</t>
  </si>
  <si>
    <t>00020225495000000150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</si>
  <si>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</si>
  <si>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</si>
  <si>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</si>
  <si>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</si>
  <si>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</si>
  <si>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</si>
  <si>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</si>
  <si>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</si>
  <si>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</si>
  <si>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</si>
  <si>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</si>
  <si>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</si>
  <si>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</si>
  <si>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</si>
  <si>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</si>
  <si>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</si>
  <si>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</si>
  <si>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</si>
  <si>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</si>
  <si>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</si>
  <si>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</si>
  <si>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</si>
  <si>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</si>
  <si>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</si>
  <si>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</si>
  <si>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</si>
  <si>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</si>
  <si>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</si>
  <si>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</si>
  <si>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</si>
  <si>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</si>
  <si>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</si>
  <si>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</si>
  <si>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</si>
  <si>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</si>
  <si>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</si>
  <si>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</si>
  <si>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</si>
  <si>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</si>
  <si>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</si>
  <si>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</si>
  <si>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</si>
  <si>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</si>
  <si>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</si>
  <si>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</si>
  <si>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</si>
  <si>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</si>
  <si>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</si>
  <si>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</si>
  <si>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</si>
  <si>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</si>
  <si>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</si>
  <si>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</si>
  <si>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</si>
  <si>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</si>
  <si>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</si>
  <si>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</si>
  <si>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</si>
  <si>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00011705050130000180</t>
  </si>
  <si>
    <t>Прочие неналоговые доходы бюджетов городских поселений</t>
  </si>
  <si>
    <t>00020700000000000180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</si>
  <si>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</si>
  <si>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</si>
  <si>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</si>
  <si>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</si>
  <si>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</si>
  <si>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</si>
  <si>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</si>
  <si>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</si>
  <si>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</si>
  <si>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</si>
  <si>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</si>
  <si>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</si>
  <si>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</si>
  <si>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</si>
  <si>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</si>
  <si>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</si>
  <si>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</si>
  <si>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</si>
  <si>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</si>
  <si>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</si>
  <si>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</si>
  <si>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</si>
  <si>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</si>
  <si>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</si>
  <si>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</si>
  <si>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</si>
  <si>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</si>
  <si>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 xml:space="preserve">Бюджет на 2023 год </t>
  </si>
  <si>
    <t xml:space="preserve">%  исполнения к бюджету на 2023 год 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</si>
  <si>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</si>
  <si>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</si>
  <si>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</si>
  <si>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</si>
  <si>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</si>
  <si>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</si>
  <si>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</si>
  <si>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</si>
  <si>
    <t>00011701000000000180</t>
  </si>
  <si>
    <t>00011715030100000180</t>
  </si>
  <si>
    <t>00011715030130000180</t>
  </si>
  <si>
    <t>прочие неналоговые доходы бюджетов сельских поселений в части невыясненных поступлений, по которым осуществлен возврат (уточнение) не позднее трех лет со дня их зачисления на счет бюджета сельского поселения</t>
  </si>
  <si>
    <t>00011716000100000180</t>
  </si>
  <si>
    <t>00011715030500000180</t>
  </si>
  <si>
    <t>00020805000100000180</t>
  </si>
  <si>
    <t>Перечисления из бюджетов сельских поселений (в бюджеты поселений) для осуществления возврата (зачета) излише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</si>
  <si>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Исполнено на 01.12.2023 год</t>
  </si>
  <si>
    <t>Справка об исполнении консолидированного бюджета на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</si>
</sst>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7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10" fillId="2" borderId="1" xfId="2" applyFont="1" applyFill="1" applyBorder="1" applyAlignment="1" applyProtection="1">
      <alignment horizontal="left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view="pageBreakPreview" zoomScale="80" zoomScaleNormal="80" zoomScaleSheetLayoutView="80" workbookViewId="0">
      <selection activeCell="A2" sqref="A2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5" t="s">
        <v>319</v>
      </c>
      <c r="B1" s="66"/>
      <c r="C1" s="66"/>
      <c r="D1" s="66"/>
      <c r="E1" s="66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300</v>
      </c>
      <c r="D3" s="11" t="s">
        <v>318</v>
      </c>
      <c r="E3" s="12" t="s">
        <v>301</v>
      </c>
      <c r="F3" s="13"/>
    </row>
    <row r="4" spans="1:6" x14ac:dyDescent="0.3">
      <c r="A4" s="8" t="s">
        <v>5</v>
      </c>
      <c r="B4" s="14"/>
      <c r="C4" s="56">
        <f>SUM(C5:C15)</f>
        <v>317358.5</v>
      </c>
      <c r="D4" s="56">
        <f>SUM(D5:D15)</f>
        <v>270232.40000000002</v>
      </c>
      <c r="E4" s="57">
        <f t="shared" ref="E4:E44" si="0">D4/C4*100</f>
        <v>85.150515899211783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201283.6</v>
      </c>
      <c r="D5" s="18">
        <v>172718.7</v>
      </c>
      <c r="E5" s="57">
        <f t="shared" si="0"/>
        <v>85.808630211303864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29806.799999999999</v>
      </c>
      <c r="D6" s="18">
        <v>28321.599999999999</v>
      </c>
      <c r="E6" s="57">
        <f t="shared" si="0"/>
        <v>95.017244387186821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40191.599999999999</v>
      </c>
      <c r="D7" s="20">
        <v>37426.9</v>
      </c>
      <c r="E7" s="57">
        <f t="shared" si="0"/>
        <v>93.121199454612409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-210.7</v>
      </c>
      <c r="E8" s="57"/>
      <c r="F8" s="19"/>
    </row>
    <row r="9" spans="1:6" ht="21.75" customHeight="1" x14ac:dyDescent="0.3">
      <c r="A9" s="16" t="s">
        <v>12</v>
      </c>
      <c r="B9" s="17" t="s">
        <v>13</v>
      </c>
      <c r="C9" s="18">
        <v>693.5</v>
      </c>
      <c r="D9" s="18">
        <v>287.2</v>
      </c>
      <c r="E9" s="57">
        <f t="shared" si="0"/>
        <v>41.413121845710165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5747.5</v>
      </c>
      <c r="D10" s="18">
        <v>2697.6</v>
      </c>
      <c r="E10" s="57">
        <f t="shared" si="0"/>
        <v>46.935189212701175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5766.3</v>
      </c>
      <c r="D11" s="18">
        <v>4821.5</v>
      </c>
      <c r="E11" s="57">
        <f t="shared" si="0"/>
        <v>83.615143159391636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23203.1</v>
      </c>
      <c r="D12" s="18">
        <v>13669.6</v>
      </c>
      <c r="E12" s="57">
        <f t="shared" si="0"/>
        <v>58.912817683843976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5869.9</v>
      </c>
      <c r="D13" s="18">
        <v>5678.9</v>
      </c>
      <c r="E13" s="57">
        <f t="shared" si="0"/>
        <v>96.746111518083794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4796.2</v>
      </c>
      <c r="D14" s="18">
        <v>4821.1000000000004</v>
      </c>
      <c r="E14" s="57">
        <f t="shared" si="0"/>
        <v>100.51916100246029</v>
      </c>
      <c r="F14" s="19"/>
    </row>
    <row r="15" spans="1:6" hidden="1" x14ac:dyDescent="0.3">
      <c r="A15" s="16" t="s">
        <v>295</v>
      </c>
      <c r="B15" s="17" t="s">
        <v>296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SUM(C18:C52)</f>
        <v>44328.799999999988</v>
      </c>
      <c r="D16" s="58">
        <f>SUM(D18:D52)</f>
        <v>31510.6</v>
      </c>
      <c r="E16" s="57">
        <f t="shared" si="0"/>
        <v>71.083810073812074</v>
      </c>
      <c r="F16" s="21"/>
    </row>
    <row r="17" spans="1:6" ht="37.5" hidden="1" x14ac:dyDescent="0.3">
      <c r="A17" s="16" t="s">
        <v>284</v>
      </c>
      <c r="B17" s="17" t="s">
        <v>283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10191.4</v>
      </c>
      <c r="D18" s="20">
        <v>7610.2</v>
      </c>
      <c r="E18" s="57">
        <f t="shared" si="0"/>
        <v>74.672763310241976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customHeight="1" x14ac:dyDescent="0.3">
      <c r="A20" s="16" t="s">
        <v>308</v>
      </c>
      <c r="B20" s="17" t="s">
        <v>303</v>
      </c>
      <c r="C20" s="18">
        <v>41</v>
      </c>
      <c r="D20" s="20">
        <v>16.3</v>
      </c>
      <c r="E20" s="57">
        <f t="shared" si="0"/>
        <v>39.756097560975611</v>
      </c>
      <c r="F20" s="22"/>
    </row>
    <row r="21" spans="1:6" ht="37.5" x14ac:dyDescent="0.3">
      <c r="A21" s="16" t="s">
        <v>309</v>
      </c>
      <c r="B21" s="17" t="s">
        <v>207</v>
      </c>
      <c r="C21" s="18">
        <v>741</v>
      </c>
      <c r="D21" s="20">
        <v>833.9</v>
      </c>
      <c r="E21" s="57">
        <f t="shared" ref="E21:E27" si="1">D21/C21*100</f>
        <v>112.53711201079622</v>
      </c>
      <c r="F21" s="22"/>
    </row>
    <row r="22" spans="1:6" ht="22.5" customHeight="1" x14ac:dyDescent="0.3">
      <c r="A22" s="16" t="s">
        <v>21</v>
      </c>
      <c r="B22" s="63" t="s">
        <v>22</v>
      </c>
      <c r="C22" s="18">
        <v>3594.2</v>
      </c>
      <c r="D22" s="20">
        <v>3243.4</v>
      </c>
      <c r="E22" s="57">
        <f t="shared" si="1"/>
        <v>90.239830838573269</v>
      </c>
      <c r="F22" s="22"/>
    </row>
    <row r="23" spans="1:6" ht="37.5" hidden="1" x14ac:dyDescent="0.3">
      <c r="A23" s="16" t="s">
        <v>23</v>
      </c>
      <c r="B23" s="17" t="s">
        <v>24</v>
      </c>
      <c r="C23" s="18"/>
      <c r="D23" s="18"/>
      <c r="E23" s="57"/>
      <c r="F23" s="22"/>
    </row>
    <row r="24" spans="1:6" ht="41.25" customHeight="1" x14ac:dyDescent="0.3">
      <c r="A24" s="16" t="s">
        <v>251</v>
      </c>
      <c r="B24" s="17" t="s">
        <v>250</v>
      </c>
      <c r="C24" s="18">
        <v>814</v>
      </c>
      <c r="D24" s="18">
        <v>757.1</v>
      </c>
      <c r="E24" s="57">
        <f t="shared" si="1"/>
        <v>93.009828009828013</v>
      </c>
      <c r="F24" s="22"/>
    </row>
    <row r="25" spans="1:6" ht="56.25" hidden="1" x14ac:dyDescent="0.3">
      <c r="A25" s="16" t="s">
        <v>25</v>
      </c>
      <c r="B25" s="17" t="s">
        <v>26</v>
      </c>
      <c r="C25" s="18"/>
      <c r="D25" s="18"/>
      <c r="E25" s="57" t="e">
        <f t="shared" si="1"/>
        <v>#DIV/0!</v>
      </c>
      <c r="F25" s="22"/>
    </row>
    <row r="26" spans="1:6" x14ac:dyDescent="0.3">
      <c r="A26" s="16" t="s">
        <v>27</v>
      </c>
      <c r="B26" s="17" t="s">
        <v>28</v>
      </c>
      <c r="C26" s="23">
        <v>43.5</v>
      </c>
      <c r="D26" s="18">
        <v>43.5</v>
      </c>
      <c r="E26" s="57">
        <f t="shared" si="1"/>
        <v>100</v>
      </c>
      <c r="F26" s="22"/>
    </row>
    <row r="27" spans="1:6" hidden="1" x14ac:dyDescent="0.3">
      <c r="A27" s="16" t="s">
        <v>170</v>
      </c>
      <c r="B27" s="17" t="s">
        <v>171</v>
      </c>
      <c r="C27" s="23"/>
      <c r="D27" s="18"/>
      <c r="E27" s="57" t="e">
        <f t="shared" si="1"/>
        <v>#DIV/0!</v>
      </c>
      <c r="F27" s="22"/>
    </row>
    <row r="28" spans="1:6" x14ac:dyDescent="0.3">
      <c r="A28" s="16" t="s">
        <v>279</v>
      </c>
      <c r="B28" s="17" t="s">
        <v>253</v>
      </c>
      <c r="C28" s="23">
        <v>78</v>
      </c>
      <c r="D28" s="24">
        <v>78</v>
      </c>
      <c r="E28" s="57">
        <f t="shared" ref="E28:E29" si="2">D28/C28*100</f>
        <v>100</v>
      </c>
      <c r="F28" s="22"/>
    </row>
    <row r="29" spans="1:6" ht="27" customHeight="1" x14ac:dyDescent="0.3">
      <c r="A29" s="16" t="s">
        <v>280</v>
      </c>
      <c r="B29" s="17" t="s">
        <v>254</v>
      </c>
      <c r="C29" s="23">
        <v>-5.7</v>
      </c>
      <c r="D29" s="24">
        <v>-5.7</v>
      </c>
      <c r="E29" s="57">
        <f t="shared" si="2"/>
        <v>100</v>
      </c>
      <c r="F29" s="22"/>
    </row>
    <row r="30" spans="1:6" hidden="1" x14ac:dyDescent="0.3">
      <c r="A30" s="16" t="s">
        <v>240</v>
      </c>
      <c r="B30" s="17" t="s">
        <v>254</v>
      </c>
      <c r="C30" s="23"/>
      <c r="D30" s="24"/>
      <c r="E30" s="57" t="e">
        <f t="shared" si="0"/>
        <v>#DIV/0!</v>
      </c>
      <c r="F30" s="22"/>
    </row>
    <row r="31" spans="1:6" x14ac:dyDescent="0.3">
      <c r="A31" s="16" t="s">
        <v>264</v>
      </c>
      <c r="B31" s="17" t="s">
        <v>294</v>
      </c>
      <c r="C31" s="18">
        <v>4562.5</v>
      </c>
      <c r="D31" s="18">
        <v>3450.9</v>
      </c>
      <c r="E31" s="57">
        <f t="shared" si="0"/>
        <v>75.636164383561649</v>
      </c>
      <c r="F31" s="22"/>
    </row>
    <row r="32" spans="1:6" x14ac:dyDescent="0.3">
      <c r="A32" s="16" t="s">
        <v>265</v>
      </c>
      <c r="B32" s="17" t="s">
        <v>293</v>
      </c>
      <c r="C32" s="18">
        <v>557.29999999999995</v>
      </c>
      <c r="D32" s="18">
        <v>412.7</v>
      </c>
      <c r="E32" s="57">
        <f t="shared" ref="E32" si="3">D32/C32*100</f>
        <v>74.053472097613493</v>
      </c>
      <c r="F32" s="22"/>
    </row>
    <row r="33" spans="1:6" ht="41.25" customHeight="1" x14ac:dyDescent="0.3">
      <c r="A33" s="16" t="s">
        <v>178</v>
      </c>
      <c r="B33" s="17" t="s">
        <v>179</v>
      </c>
      <c r="C33" s="18">
        <v>533</v>
      </c>
      <c r="D33" s="18">
        <v>482.1</v>
      </c>
      <c r="E33" s="57">
        <f t="shared" si="0"/>
        <v>90.450281425891191</v>
      </c>
      <c r="F33" s="22"/>
    </row>
    <row r="34" spans="1:6" ht="21.75" customHeight="1" x14ac:dyDescent="0.3">
      <c r="A34" s="16" t="s">
        <v>267</v>
      </c>
      <c r="B34" s="17" t="s">
        <v>266</v>
      </c>
      <c r="C34" s="20">
        <v>16890.099999999999</v>
      </c>
      <c r="D34" s="20">
        <v>7152.1</v>
      </c>
      <c r="E34" s="57">
        <f t="shared" si="0"/>
        <v>42.344923949532571</v>
      </c>
      <c r="F34" s="22"/>
    </row>
    <row r="35" spans="1:6" x14ac:dyDescent="0.3">
      <c r="A35" s="16" t="s">
        <v>188</v>
      </c>
      <c r="B35" s="17" t="s">
        <v>189</v>
      </c>
      <c r="C35" s="20">
        <v>5</v>
      </c>
      <c r="D35" s="20">
        <v>2.9</v>
      </c>
      <c r="E35" s="57">
        <f t="shared" si="0"/>
        <v>57.999999999999993</v>
      </c>
      <c r="F35" s="22"/>
    </row>
    <row r="36" spans="1:6" x14ac:dyDescent="0.3">
      <c r="A36" s="16" t="s">
        <v>268</v>
      </c>
      <c r="B36" s="17" t="s">
        <v>241</v>
      </c>
      <c r="C36" s="20">
        <v>944.5</v>
      </c>
      <c r="D36" s="18">
        <v>833.6</v>
      </c>
      <c r="E36" s="57">
        <f t="shared" si="0"/>
        <v>88.258337744838542</v>
      </c>
      <c r="F36" s="22"/>
    </row>
    <row r="37" spans="1:6" x14ac:dyDescent="0.3">
      <c r="A37" s="16" t="s">
        <v>269</v>
      </c>
      <c r="B37" s="17" t="s">
        <v>242</v>
      </c>
      <c r="C37" s="18">
        <v>27</v>
      </c>
      <c r="D37" s="18">
        <v>0</v>
      </c>
      <c r="E37" s="57">
        <f t="shared" si="0"/>
        <v>0</v>
      </c>
      <c r="F37" s="22"/>
    </row>
    <row r="38" spans="1:6" ht="57" customHeight="1" x14ac:dyDescent="0.3">
      <c r="A38" s="62" t="s">
        <v>244</v>
      </c>
      <c r="B38" s="26" t="s">
        <v>243</v>
      </c>
      <c r="C38" s="18">
        <v>1611</v>
      </c>
      <c r="D38" s="18">
        <v>1572.8</v>
      </c>
      <c r="E38" s="57">
        <f t="shared" si="0"/>
        <v>97.628801986343888</v>
      </c>
      <c r="F38" s="22"/>
    </row>
    <row r="39" spans="1:6" x14ac:dyDescent="0.3">
      <c r="A39" s="25" t="s">
        <v>246</v>
      </c>
      <c r="B39" s="17" t="s">
        <v>245</v>
      </c>
      <c r="C39" s="18">
        <v>913.2</v>
      </c>
      <c r="D39" s="20">
        <v>688.3</v>
      </c>
      <c r="E39" s="57">
        <f t="shared" si="0"/>
        <v>75.372317126587816</v>
      </c>
      <c r="F39" s="22"/>
    </row>
    <row r="40" spans="1:6" x14ac:dyDescent="0.3">
      <c r="A40" s="16" t="s">
        <v>274</v>
      </c>
      <c r="B40" s="17" t="s">
        <v>273</v>
      </c>
      <c r="C40" s="18">
        <v>247</v>
      </c>
      <c r="D40" s="20">
        <v>311.60000000000002</v>
      </c>
      <c r="E40" s="57">
        <f t="shared" si="0"/>
        <v>126.15384615384617</v>
      </c>
      <c r="F40" s="22"/>
    </row>
    <row r="41" spans="1:6" ht="56.25" x14ac:dyDescent="0.3">
      <c r="A41" s="16" t="s">
        <v>307</v>
      </c>
      <c r="B41" s="17" t="s">
        <v>302</v>
      </c>
      <c r="C41" s="18">
        <v>469.1</v>
      </c>
      <c r="D41" s="24">
        <v>648.5</v>
      </c>
      <c r="E41" s="57">
        <f t="shared" si="0"/>
        <v>138.24344489447878</v>
      </c>
      <c r="F41" s="22"/>
    </row>
    <row r="42" spans="1:6" ht="37.5" hidden="1" x14ac:dyDescent="0.3">
      <c r="A42" s="16" t="s">
        <v>186</v>
      </c>
      <c r="B42" s="17" t="s">
        <v>187</v>
      </c>
      <c r="C42" s="18"/>
      <c r="D42" s="24"/>
      <c r="E42" s="57" t="e">
        <f t="shared" si="0"/>
        <v>#DIV/0!</v>
      </c>
      <c r="F42" s="22"/>
    </row>
    <row r="43" spans="1:6" hidden="1" x14ac:dyDescent="0.3">
      <c r="A43" s="16" t="s">
        <v>47</v>
      </c>
      <c r="B43" s="17" t="s">
        <v>48</v>
      </c>
      <c r="C43" s="18"/>
      <c r="D43" s="24"/>
      <c r="E43" s="57" t="e">
        <f t="shared" si="0"/>
        <v>#DIV/0!</v>
      </c>
      <c r="F43" s="22"/>
    </row>
    <row r="44" spans="1:6" ht="37.5" hidden="1" x14ac:dyDescent="0.3">
      <c r="A44" s="16" t="s">
        <v>49</v>
      </c>
      <c r="B44" s="26" t="s">
        <v>50</v>
      </c>
      <c r="C44" s="18"/>
      <c r="D44" s="20"/>
      <c r="E44" s="57" t="e">
        <f t="shared" si="0"/>
        <v>#DIV/0!</v>
      </c>
      <c r="F44" s="22"/>
    </row>
    <row r="45" spans="1:6" x14ac:dyDescent="0.3">
      <c r="A45" s="16" t="s">
        <v>53</v>
      </c>
      <c r="B45" s="17" t="s">
        <v>310</v>
      </c>
      <c r="C45" s="18"/>
      <c r="D45" s="24">
        <v>-32.299999999999997</v>
      </c>
      <c r="E45" s="57"/>
      <c r="F45" s="22"/>
    </row>
    <row r="46" spans="1:6" hidden="1" x14ac:dyDescent="0.3">
      <c r="A46" s="16" t="s">
        <v>282</v>
      </c>
      <c r="B46" s="17" t="s">
        <v>281</v>
      </c>
      <c r="C46" s="18"/>
      <c r="D46" s="24"/>
      <c r="E46" s="57"/>
      <c r="F46" s="22"/>
    </row>
    <row r="47" spans="1:6" x14ac:dyDescent="0.3">
      <c r="A47" s="16" t="s">
        <v>259</v>
      </c>
      <c r="B47" s="17" t="s">
        <v>260</v>
      </c>
      <c r="C47" s="18">
        <v>450</v>
      </c>
      <c r="D47" s="24">
        <v>382.8</v>
      </c>
      <c r="E47" s="57">
        <f>D47/C47*100</f>
        <v>85.066666666666663</v>
      </c>
      <c r="F47" s="22"/>
    </row>
    <row r="48" spans="1:6" x14ac:dyDescent="0.3">
      <c r="A48" s="16" t="s">
        <v>271</v>
      </c>
      <c r="B48" s="17" t="s">
        <v>270</v>
      </c>
      <c r="C48" s="18">
        <v>1.7</v>
      </c>
      <c r="D48" s="24">
        <v>15.7</v>
      </c>
      <c r="E48" s="57">
        <f>D48/C48*100</f>
        <v>923.52941176470586</v>
      </c>
      <c r="F48" s="22"/>
    </row>
    <row r="49" spans="1:6" x14ac:dyDescent="0.3">
      <c r="A49" s="16" t="s">
        <v>297</v>
      </c>
      <c r="B49" s="17" t="s">
        <v>315</v>
      </c>
      <c r="C49" s="18"/>
      <c r="D49" s="24">
        <v>219.8</v>
      </c>
      <c r="E49" s="57"/>
      <c r="F49" s="22"/>
    </row>
    <row r="50" spans="1:6" x14ac:dyDescent="0.3">
      <c r="A50" s="16" t="s">
        <v>298</v>
      </c>
      <c r="B50" s="17" t="s">
        <v>311</v>
      </c>
      <c r="C50" s="18"/>
      <c r="D50" s="24">
        <v>1140</v>
      </c>
      <c r="E50" s="57"/>
      <c r="F50" s="22"/>
    </row>
    <row r="51" spans="1:6" x14ac:dyDescent="0.3">
      <c r="A51" s="16" t="s">
        <v>299</v>
      </c>
      <c r="B51" s="17" t="s">
        <v>312</v>
      </c>
      <c r="C51" s="18">
        <v>1620</v>
      </c>
      <c r="D51" s="24">
        <v>1620</v>
      </c>
      <c r="E51" s="57">
        <f>D51/C51*100</f>
        <v>100</v>
      </c>
      <c r="F51" s="22"/>
    </row>
    <row r="52" spans="1:6" ht="48.75" customHeight="1" x14ac:dyDescent="0.3">
      <c r="A52" s="16" t="s">
        <v>313</v>
      </c>
      <c r="B52" s="17" t="s">
        <v>314</v>
      </c>
      <c r="C52" s="18"/>
      <c r="D52" s="24">
        <v>32.4</v>
      </c>
      <c r="E52" s="57"/>
      <c r="F52" s="22"/>
    </row>
    <row r="53" spans="1:6" x14ac:dyDescent="0.3">
      <c r="A53" s="27" t="s">
        <v>55</v>
      </c>
      <c r="B53" s="28"/>
      <c r="C53" s="59">
        <f>C16+C4</f>
        <v>361687.3</v>
      </c>
      <c r="D53" s="59">
        <f>D16+D4</f>
        <v>301743</v>
      </c>
      <c r="E53" s="57">
        <f t="shared" ref="E53:E83" si="4">D53/C53*100</f>
        <v>83.426484701011077</v>
      </c>
      <c r="F53" s="29"/>
    </row>
    <row r="54" spans="1:6" x14ac:dyDescent="0.3">
      <c r="A54" s="16" t="s">
        <v>292</v>
      </c>
      <c r="B54" s="17" t="s">
        <v>222</v>
      </c>
      <c r="C54" s="18">
        <v>115133.9</v>
      </c>
      <c r="D54" s="18">
        <v>115133.9</v>
      </c>
      <c r="E54" s="57">
        <f t="shared" si="4"/>
        <v>100</v>
      </c>
      <c r="F54" s="19"/>
    </row>
    <row r="55" spans="1:6" x14ac:dyDescent="0.3">
      <c r="A55" s="16" t="s">
        <v>58</v>
      </c>
      <c r="B55" s="17" t="s">
        <v>223</v>
      </c>
      <c r="C55" s="18">
        <v>83282.7</v>
      </c>
      <c r="D55" s="18">
        <v>62515.7</v>
      </c>
      <c r="E55" s="57">
        <f t="shared" si="4"/>
        <v>75.064449159309206</v>
      </c>
      <c r="F55" s="19"/>
    </row>
    <row r="56" spans="1:6" hidden="1" x14ac:dyDescent="0.3">
      <c r="A56" s="16"/>
      <c r="B56" s="17"/>
      <c r="C56" s="18"/>
      <c r="D56" s="18"/>
      <c r="E56" s="57" t="e">
        <f t="shared" si="4"/>
        <v>#DIV/0!</v>
      </c>
      <c r="F56" s="19"/>
    </row>
    <row r="57" spans="1:6" x14ac:dyDescent="0.3">
      <c r="A57" s="16" t="s">
        <v>230</v>
      </c>
      <c r="B57" s="17" t="s">
        <v>231</v>
      </c>
      <c r="C57" s="18">
        <v>49683</v>
      </c>
      <c r="D57" s="18">
        <v>35272.199999999997</v>
      </c>
      <c r="E57" s="57">
        <f t="shared" ref="E57:E66" si="5">D57/C57*100</f>
        <v>70.994505162731713</v>
      </c>
      <c r="F57" s="19"/>
    </row>
    <row r="58" spans="1:6" ht="37.5" hidden="1" x14ac:dyDescent="0.3">
      <c r="A58" s="16" t="s">
        <v>248</v>
      </c>
      <c r="B58" s="17" t="s">
        <v>247</v>
      </c>
      <c r="C58" s="18"/>
      <c r="D58" s="18"/>
      <c r="E58" s="57" t="e">
        <f t="shared" si="5"/>
        <v>#DIV/0!</v>
      </c>
      <c r="F58" s="19"/>
    </row>
    <row r="59" spans="1:6" hidden="1" x14ac:dyDescent="0.3">
      <c r="A59" s="16" t="s">
        <v>258</v>
      </c>
      <c r="B59" s="17" t="s">
        <v>257</v>
      </c>
      <c r="C59" s="18"/>
      <c r="D59" s="18"/>
      <c r="E59" s="57" t="e">
        <f t="shared" ref="E59:E60" si="6">D59/C59*100</f>
        <v>#DIV/0!</v>
      </c>
      <c r="F59" s="19"/>
    </row>
    <row r="60" spans="1:6" ht="37.5" x14ac:dyDescent="0.3">
      <c r="A60" s="16" t="s">
        <v>261</v>
      </c>
      <c r="B60" s="17" t="s">
        <v>262</v>
      </c>
      <c r="C60" s="18">
        <v>17223.7</v>
      </c>
      <c r="D60" s="18">
        <v>11228.8</v>
      </c>
      <c r="E60" s="57">
        <f t="shared" si="6"/>
        <v>65.1938898146159</v>
      </c>
      <c r="F60" s="19"/>
    </row>
    <row r="61" spans="1:6" ht="37.5" hidden="1" x14ac:dyDescent="0.3">
      <c r="A61" s="16" t="s">
        <v>255</v>
      </c>
      <c r="B61" s="17" t="s">
        <v>256</v>
      </c>
      <c r="C61" s="18"/>
      <c r="D61" s="18"/>
      <c r="E61" s="57" t="e">
        <f t="shared" si="5"/>
        <v>#DIV/0!</v>
      </c>
      <c r="F61" s="19"/>
    </row>
    <row r="62" spans="1:6" ht="37.5" x14ac:dyDescent="0.3">
      <c r="A62" s="16" t="s">
        <v>249</v>
      </c>
      <c r="B62" s="17" t="s">
        <v>291</v>
      </c>
      <c r="C62" s="18">
        <v>1981.5</v>
      </c>
      <c r="D62" s="18">
        <v>1981.5</v>
      </c>
      <c r="E62" s="57">
        <f t="shared" ref="E62" si="7">D62/C62*100</f>
        <v>100</v>
      </c>
      <c r="F62" s="19"/>
    </row>
    <row r="63" spans="1:6" ht="37.5" hidden="1" x14ac:dyDescent="0.3">
      <c r="A63" s="16" t="s">
        <v>209</v>
      </c>
      <c r="B63" s="17" t="s">
        <v>211</v>
      </c>
      <c r="C63" s="18"/>
      <c r="D63" s="18"/>
      <c r="E63" s="57">
        <v>0</v>
      </c>
      <c r="F63" s="19"/>
    </row>
    <row r="64" spans="1:6" ht="19.5" customHeight="1" x14ac:dyDescent="0.3">
      <c r="A64" s="16" t="s">
        <v>208</v>
      </c>
      <c r="B64" s="17" t="s">
        <v>212</v>
      </c>
      <c r="C64" s="18">
        <v>1203.9000000000001</v>
      </c>
      <c r="D64" s="18">
        <v>1203.9000000000001</v>
      </c>
      <c r="E64" s="57">
        <v>0</v>
      </c>
      <c r="F64" s="19"/>
    </row>
    <row r="65" spans="1:6" x14ac:dyDescent="0.3">
      <c r="A65" s="16" t="s">
        <v>210</v>
      </c>
      <c r="B65" s="17" t="s">
        <v>213</v>
      </c>
      <c r="C65" s="18">
        <v>136.69999999999999</v>
      </c>
      <c r="D65" s="18">
        <v>136.69999999999999</v>
      </c>
      <c r="E65" s="57">
        <f t="shared" si="5"/>
        <v>100</v>
      </c>
      <c r="F65" s="19"/>
    </row>
    <row r="66" spans="1:6" x14ac:dyDescent="0.3">
      <c r="A66" s="16" t="s">
        <v>217</v>
      </c>
      <c r="B66" s="17" t="s">
        <v>218</v>
      </c>
      <c r="C66" s="18">
        <v>17499.8</v>
      </c>
      <c r="D66" s="18">
        <v>9495.9</v>
      </c>
      <c r="E66" s="57">
        <f t="shared" si="5"/>
        <v>54.262905861781277</v>
      </c>
      <c r="F66" s="19"/>
    </row>
    <row r="67" spans="1:6" hidden="1" x14ac:dyDescent="0.3">
      <c r="A67" s="16" t="s">
        <v>165</v>
      </c>
      <c r="B67" s="17" t="s">
        <v>219</v>
      </c>
      <c r="C67" s="18"/>
      <c r="D67" s="18"/>
      <c r="E67" s="57">
        <v>0</v>
      </c>
      <c r="F67" s="19"/>
    </row>
    <row r="68" spans="1:6" hidden="1" x14ac:dyDescent="0.3">
      <c r="A68" s="16" t="s">
        <v>206</v>
      </c>
      <c r="B68" s="17" t="s">
        <v>276</v>
      </c>
      <c r="C68" s="18"/>
      <c r="D68" s="18"/>
      <c r="E68" s="57" t="e">
        <f t="shared" si="4"/>
        <v>#DIV/0!</v>
      </c>
      <c r="F68" s="19"/>
    </row>
    <row r="69" spans="1:6" hidden="1" x14ac:dyDescent="0.3">
      <c r="A69" s="16" t="s">
        <v>167</v>
      </c>
      <c r="B69" s="17" t="s">
        <v>275</v>
      </c>
      <c r="C69" s="18"/>
      <c r="D69" s="23"/>
      <c r="E69" s="57" t="e">
        <f t="shared" si="4"/>
        <v>#DIV/0!</v>
      </c>
      <c r="F69" s="19"/>
    </row>
    <row r="70" spans="1:6" x14ac:dyDescent="0.3">
      <c r="A70" s="16" t="s">
        <v>277</v>
      </c>
      <c r="B70" s="17" t="s">
        <v>278</v>
      </c>
      <c r="C70" s="18">
        <v>152610.29999999999</v>
      </c>
      <c r="D70" s="23">
        <v>145903.29999999999</v>
      </c>
      <c r="E70" s="57">
        <f t="shared" si="4"/>
        <v>95.605145917411861</v>
      </c>
      <c r="F70" s="19"/>
    </row>
    <row r="71" spans="1:6" x14ac:dyDescent="0.3">
      <c r="A71" s="16" t="s">
        <v>290</v>
      </c>
      <c r="B71" s="17" t="s">
        <v>220</v>
      </c>
      <c r="C71" s="18">
        <v>600504.4</v>
      </c>
      <c r="D71" s="23">
        <v>566428.9</v>
      </c>
      <c r="E71" s="57">
        <f t="shared" si="4"/>
        <v>94.325520345895882</v>
      </c>
      <c r="F71" s="19"/>
    </row>
    <row r="72" spans="1:6" ht="23.25" hidden="1" customHeight="1" x14ac:dyDescent="0.3">
      <c r="A72" s="16" t="s">
        <v>62</v>
      </c>
      <c r="B72" s="17" t="s">
        <v>214</v>
      </c>
      <c r="C72" s="18"/>
      <c r="D72" s="20"/>
      <c r="E72" s="57" t="e">
        <f t="shared" si="4"/>
        <v>#DIV/0!</v>
      </c>
      <c r="F72" s="19"/>
    </row>
    <row r="73" spans="1:6" x14ac:dyDescent="0.3">
      <c r="A73" s="16" t="s">
        <v>64</v>
      </c>
      <c r="B73" s="17" t="s">
        <v>221</v>
      </c>
      <c r="C73" s="18">
        <v>250005.5</v>
      </c>
      <c r="D73" s="18">
        <v>235893.2</v>
      </c>
      <c r="E73" s="57">
        <f t="shared" si="4"/>
        <v>94.35520418550793</v>
      </c>
      <c r="F73" s="19"/>
    </row>
    <row r="74" spans="1:6" ht="40.5" customHeight="1" x14ac:dyDescent="0.3">
      <c r="A74" s="16" t="s">
        <v>289</v>
      </c>
      <c r="B74" s="17" t="s">
        <v>215</v>
      </c>
      <c r="C74" s="18">
        <v>3821.3</v>
      </c>
      <c r="D74" s="18">
        <v>3126</v>
      </c>
      <c r="E74" s="57">
        <f t="shared" si="4"/>
        <v>81.804621463899721</v>
      </c>
      <c r="F74" s="19"/>
    </row>
    <row r="75" spans="1:6" s="32" customFormat="1" ht="37.5" x14ac:dyDescent="0.3">
      <c r="A75" s="30" t="s">
        <v>66</v>
      </c>
      <c r="B75" s="31" t="s">
        <v>216</v>
      </c>
      <c r="C75" s="23">
        <v>7.9</v>
      </c>
      <c r="D75" s="23">
        <v>7.9</v>
      </c>
      <c r="E75" s="57">
        <f t="shared" ref="E75" si="8">D75/C75*100</f>
        <v>100</v>
      </c>
      <c r="F75" s="19"/>
    </row>
    <row r="76" spans="1:6" s="32" customFormat="1" hidden="1" x14ac:dyDescent="0.3">
      <c r="A76" s="30" t="s">
        <v>252</v>
      </c>
      <c r="B76" s="31" t="s">
        <v>263</v>
      </c>
      <c r="C76" s="23"/>
      <c r="D76" s="23"/>
      <c r="E76" s="57" t="e">
        <f t="shared" si="4"/>
        <v>#DIV/0!</v>
      </c>
      <c r="F76" s="19"/>
    </row>
    <row r="77" spans="1:6" x14ac:dyDescent="0.3">
      <c r="A77" s="16" t="s">
        <v>68</v>
      </c>
      <c r="B77" s="17" t="s">
        <v>288</v>
      </c>
      <c r="C77" s="23">
        <v>889709.4</v>
      </c>
      <c r="D77" s="18">
        <v>777866.8</v>
      </c>
      <c r="E77" s="57">
        <f t="shared" si="4"/>
        <v>87.429311188574616</v>
      </c>
      <c r="F77" s="19"/>
    </row>
    <row r="78" spans="1:6" ht="41.25" customHeight="1" x14ac:dyDescent="0.3">
      <c r="A78" s="16" t="s">
        <v>305</v>
      </c>
      <c r="B78" s="17" t="s">
        <v>304</v>
      </c>
      <c r="C78" s="23">
        <v>5043.5</v>
      </c>
      <c r="D78" s="18">
        <v>4090</v>
      </c>
      <c r="E78" s="57">
        <f t="shared" si="4"/>
        <v>81.094478041042933</v>
      </c>
      <c r="F78" s="19"/>
    </row>
    <row r="79" spans="1:6" ht="41.25" hidden="1" customHeight="1" x14ac:dyDescent="0.3">
      <c r="A79" s="16" t="s">
        <v>305</v>
      </c>
      <c r="B79" s="17" t="s">
        <v>304</v>
      </c>
      <c r="C79" s="23"/>
      <c r="D79" s="18"/>
      <c r="E79" s="57" t="e">
        <f t="shared" ref="E79" si="9">D79/C79*100</f>
        <v>#DIV/0!</v>
      </c>
      <c r="F79" s="19"/>
    </row>
    <row r="80" spans="1:6" hidden="1" x14ac:dyDescent="0.3">
      <c r="A80" s="16" t="s">
        <v>225</v>
      </c>
      <c r="B80" s="17" t="s">
        <v>224</v>
      </c>
      <c r="C80" s="23"/>
      <c r="D80" s="18"/>
      <c r="E80" s="57" t="e">
        <f t="shared" si="4"/>
        <v>#DIV/0!</v>
      </c>
      <c r="F80" s="19"/>
    </row>
    <row r="81" spans="1:6" hidden="1" x14ac:dyDescent="0.3">
      <c r="A81" s="16" t="s">
        <v>232</v>
      </c>
      <c r="B81" s="17" t="s">
        <v>233</v>
      </c>
      <c r="C81" s="23"/>
      <c r="D81" s="18"/>
      <c r="E81" s="57" t="e">
        <f t="shared" si="4"/>
        <v>#DIV/0!</v>
      </c>
      <c r="F81" s="19"/>
    </row>
    <row r="82" spans="1:6" ht="37.5" x14ac:dyDescent="0.3">
      <c r="A82" s="33" t="s">
        <v>287</v>
      </c>
      <c r="B82" s="17" t="s">
        <v>306</v>
      </c>
      <c r="C82" s="23">
        <v>31963.7</v>
      </c>
      <c r="D82" s="18">
        <v>26542.400000000001</v>
      </c>
      <c r="E82" s="57">
        <f t="shared" si="4"/>
        <v>83.039197589765891</v>
      </c>
      <c r="F82" s="19"/>
    </row>
    <row r="83" spans="1:6" x14ac:dyDescent="0.3">
      <c r="A83" s="16" t="s">
        <v>232</v>
      </c>
      <c r="B83" s="17" t="s">
        <v>233</v>
      </c>
      <c r="C83" s="23">
        <v>723.9</v>
      </c>
      <c r="D83" s="18">
        <v>723.9</v>
      </c>
      <c r="E83" s="57">
        <f t="shared" si="4"/>
        <v>100</v>
      </c>
      <c r="F83" s="19"/>
    </row>
    <row r="84" spans="1:6" x14ac:dyDescent="0.3">
      <c r="A84" s="27" t="s">
        <v>72</v>
      </c>
      <c r="B84" s="34" t="s">
        <v>73</v>
      </c>
      <c r="C84" s="58">
        <f>SUM(C54:C83)</f>
        <v>2220535.1</v>
      </c>
      <c r="D84" s="58">
        <f>SUM(D54:D83)</f>
        <v>1997550.9999999998</v>
      </c>
      <c r="E84" s="57">
        <f>D84/C84*100</f>
        <v>89.958091632958187</v>
      </c>
      <c r="F84" s="35"/>
    </row>
    <row r="85" spans="1:6" x14ac:dyDescent="0.3">
      <c r="A85" s="27" t="s">
        <v>74</v>
      </c>
      <c r="B85" s="17" t="s">
        <v>272</v>
      </c>
      <c r="C85" s="23">
        <v>5086.3</v>
      </c>
      <c r="D85" s="23">
        <v>6684.5</v>
      </c>
      <c r="E85" s="57">
        <f>D85/C85*100</f>
        <v>131.42166211194777</v>
      </c>
      <c r="F85" s="35"/>
    </row>
    <row r="86" spans="1:6" ht="56.25" x14ac:dyDescent="0.3">
      <c r="A86" s="64" t="s">
        <v>317</v>
      </c>
      <c r="B86" s="26" t="s">
        <v>316</v>
      </c>
      <c r="C86" s="23"/>
      <c r="D86" s="23">
        <v>-29</v>
      </c>
      <c r="E86" s="57"/>
      <c r="F86" s="35"/>
    </row>
    <row r="87" spans="1:6" ht="37.5" x14ac:dyDescent="0.3">
      <c r="A87" s="36" t="s">
        <v>76</v>
      </c>
      <c r="B87" s="34" t="s">
        <v>77</v>
      </c>
      <c r="C87" s="23"/>
      <c r="D87" s="18">
        <v>-17.8</v>
      </c>
      <c r="E87" s="57"/>
      <c r="F87" s="35"/>
    </row>
    <row r="88" spans="1:6" x14ac:dyDescent="0.3">
      <c r="A88" s="27" t="s">
        <v>78</v>
      </c>
      <c r="B88" s="34"/>
      <c r="C88" s="56">
        <f>C53+C84+C85+C87</f>
        <v>2587308.6999999997</v>
      </c>
      <c r="D88" s="56">
        <f>D53+D84+D85+D87+D86</f>
        <v>2305931.7000000002</v>
      </c>
      <c r="E88" s="57">
        <f>D88/C88*100</f>
        <v>89.12472253504194</v>
      </c>
      <c r="F88" s="35"/>
    </row>
    <row r="89" spans="1:6" x14ac:dyDescent="0.25">
      <c r="A89" s="67" t="s">
        <v>162</v>
      </c>
      <c r="B89" s="68"/>
      <c r="C89" s="68"/>
      <c r="D89" s="68"/>
      <c r="E89" s="69"/>
    </row>
    <row r="90" spans="1:6" x14ac:dyDescent="0.25">
      <c r="A90" s="41" t="s">
        <v>79</v>
      </c>
      <c r="B90" s="51" t="s">
        <v>121</v>
      </c>
      <c r="C90" s="40">
        <f>SUM(C91:C98)</f>
        <v>275850.69999999995</v>
      </c>
      <c r="D90" s="40">
        <f>SUM(D91:D98)</f>
        <v>245773.3</v>
      </c>
      <c r="E90" s="44">
        <f>IF(C90=0," ",D90/C90*100)</f>
        <v>89.096493139223512</v>
      </c>
    </row>
    <row r="91" spans="1:6" x14ac:dyDescent="0.25">
      <c r="A91" s="45" t="s">
        <v>80</v>
      </c>
      <c r="B91" s="42" t="s">
        <v>122</v>
      </c>
      <c r="C91" s="46">
        <v>23329.599999999999</v>
      </c>
      <c r="D91" s="46">
        <v>20746.2</v>
      </c>
      <c r="E91" s="48">
        <f>IF(C91=0," ",D91/C91*100)</f>
        <v>88.926513956518775</v>
      </c>
    </row>
    <row r="92" spans="1:6" x14ac:dyDescent="0.25">
      <c r="A92" s="45" t="s">
        <v>81</v>
      </c>
      <c r="B92" s="42" t="s">
        <v>123</v>
      </c>
      <c r="C92" s="46">
        <v>6799</v>
      </c>
      <c r="D92" s="46">
        <v>6049.1</v>
      </c>
      <c r="E92" s="48">
        <f>IF(C92=0," ",D92/C92*100)</f>
        <v>88.970436828945438</v>
      </c>
    </row>
    <row r="93" spans="1:6" ht="40.5" customHeight="1" x14ac:dyDescent="0.25">
      <c r="A93" s="45" t="s">
        <v>82</v>
      </c>
      <c r="B93" s="42" t="s">
        <v>124</v>
      </c>
      <c r="C93" s="46">
        <v>186672.8</v>
      </c>
      <c r="D93" s="50">
        <v>170986.9</v>
      </c>
      <c r="E93" s="48">
        <f>IF(C93=0," ",D93/C93*100)</f>
        <v>91.597115380494643</v>
      </c>
    </row>
    <row r="94" spans="1:6" x14ac:dyDescent="0.25">
      <c r="A94" s="45" t="s">
        <v>83</v>
      </c>
      <c r="B94" s="42" t="s">
        <v>125</v>
      </c>
      <c r="C94" s="46">
        <v>7.9</v>
      </c>
      <c r="D94" s="46">
        <v>7.9</v>
      </c>
      <c r="E94" s="48">
        <f>IF(C94=0," ",D94/C94*100)</f>
        <v>100</v>
      </c>
    </row>
    <row r="95" spans="1:6" x14ac:dyDescent="0.25">
      <c r="A95" s="45" t="s">
        <v>84</v>
      </c>
      <c r="B95" s="42" t="s">
        <v>126</v>
      </c>
      <c r="C95" s="46">
        <v>32146.3</v>
      </c>
      <c r="D95" s="46">
        <v>26659.9</v>
      </c>
      <c r="E95" s="48">
        <f t="shared" ref="E95:E140" si="10">IF(C95=0," ",D95/C95*100)</f>
        <v>82.933028062327551</v>
      </c>
    </row>
    <row r="96" spans="1:6" x14ac:dyDescent="0.25">
      <c r="A96" s="45" t="s">
        <v>85</v>
      </c>
      <c r="B96" s="42" t="s">
        <v>127</v>
      </c>
      <c r="C96" s="46">
        <v>1928.4</v>
      </c>
      <c r="D96" s="46">
        <v>1928.4</v>
      </c>
      <c r="E96" s="48">
        <f t="shared" si="10"/>
        <v>100</v>
      </c>
    </row>
    <row r="97" spans="1:5" x14ac:dyDescent="0.25">
      <c r="A97" s="45" t="s">
        <v>86</v>
      </c>
      <c r="B97" s="42" t="s">
        <v>128</v>
      </c>
      <c r="C97" s="46">
        <v>1273</v>
      </c>
      <c r="D97" s="46"/>
      <c r="E97" s="48">
        <f t="shared" si="10"/>
        <v>0</v>
      </c>
    </row>
    <row r="98" spans="1:5" x14ac:dyDescent="0.25">
      <c r="A98" s="45" t="s">
        <v>87</v>
      </c>
      <c r="B98" s="42" t="s">
        <v>129</v>
      </c>
      <c r="C98" s="46">
        <v>23693.7</v>
      </c>
      <c r="D98" s="50">
        <v>19394.900000000001</v>
      </c>
      <c r="E98" s="48">
        <f t="shared" si="10"/>
        <v>81.856780494393035</v>
      </c>
    </row>
    <row r="99" spans="1:5" s="60" customFormat="1" x14ac:dyDescent="0.25">
      <c r="A99" s="41" t="s">
        <v>190</v>
      </c>
      <c r="B99" s="51" t="s">
        <v>191</v>
      </c>
      <c r="C99" s="40">
        <f>C100</f>
        <v>3821.3</v>
      </c>
      <c r="D99" s="40">
        <f>D100</f>
        <v>3126</v>
      </c>
      <c r="E99" s="44">
        <f t="shared" si="10"/>
        <v>81.804621463899721</v>
      </c>
    </row>
    <row r="100" spans="1:5" x14ac:dyDescent="0.25">
      <c r="A100" s="45" t="s">
        <v>192</v>
      </c>
      <c r="B100" s="42" t="s">
        <v>193</v>
      </c>
      <c r="C100" s="46">
        <v>3821.3</v>
      </c>
      <c r="D100" s="50">
        <v>3126</v>
      </c>
      <c r="E100" s="48">
        <f t="shared" si="10"/>
        <v>81.804621463899721</v>
      </c>
    </row>
    <row r="101" spans="1:5" x14ac:dyDescent="0.25">
      <c r="A101" s="41" t="s">
        <v>88</v>
      </c>
      <c r="B101" s="51" t="s">
        <v>130</v>
      </c>
      <c r="C101" s="40">
        <f>SUM(C102:C104)</f>
        <v>26123.999999999996</v>
      </c>
      <c r="D101" s="40">
        <f>SUM(D102:D104)</f>
        <v>22773.100000000002</v>
      </c>
      <c r="E101" s="44">
        <f t="shared" si="10"/>
        <v>87.173097534833886</v>
      </c>
    </row>
    <row r="102" spans="1:5" x14ac:dyDescent="0.25">
      <c r="A102" s="45" t="s">
        <v>89</v>
      </c>
      <c r="B102" s="42" t="s">
        <v>131</v>
      </c>
      <c r="C102" s="46">
        <v>513.1</v>
      </c>
      <c r="D102" s="46">
        <v>375.8</v>
      </c>
      <c r="E102" s="48">
        <f t="shared" si="10"/>
        <v>73.241083609432849</v>
      </c>
    </row>
    <row r="103" spans="1:5" x14ac:dyDescent="0.25">
      <c r="A103" s="45" t="s">
        <v>194</v>
      </c>
      <c r="B103" s="42" t="s">
        <v>195</v>
      </c>
      <c r="C103" s="46">
        <v>25051.3</v>
      </c>
      <c r="D103" s="46">
        <v>21917.9</v>
      </c>
      <c r="E103" s="48">
        <f t="shared" si="10"/>
        <v>87.492066279993466</v>
      </c>
    </row>
    <row r="104" spans="1:5" x14ac:dyDescent="0.25">
      <c r="A104" s="45" t="s">
        <v>90</v>
      </c>
      <c r="B104" s="42" t="s">
        <v>132</v>
      </c>
      <c r="C104" s="46">
        <v>559.6</v>
      </c>
      <c r="D104" s="46">
        <v>479.4</v>
      </c>
      <c r="E104" s="44">
        <f t="shared" si="10"/>
        <v>85.668334524660466</v>
      </c>
    </row>
    <row r="105" spans="1:5" x14ac:dyDescent="0.25">
      <c r="A105" s="41" t="s">
        <v>91</v>
      </c>
      <c r="B105" s="51" t="s">
        <v>133</v>
      </c>
      <c r="C105" s="40">
        <f>C110+C107+C112+C106+C111+C108+C109</f>
        <v>313118.30000000005</v>
      </c>
      <c r="D105" s="40">
        <f>D110+D107+D112+D106+D111+D108+D109</f>
        <v>292052.5</v>
      </c>
      <c r="E105" s="44">
        <f t="shared" si="10"/>
        <v>93.272255246659157</v>
      </c>
    </row>
    <row r="106" spans="1:5" x14ac:dyDescent="0.25">
      <c r="A106" s="45" t="s">
        <v>197</v>
      </c>
      <c r="B106" s="42" t="s">
        <v>196</v>
      </c>
      <c r="C106" s="46">
        <v>368.7</v>
      </c>
      <c r="D106" s="46">
        <v>287.7</v>
      </c>
      <c r="E106" s="48">
        <f t="shared" si="10"/>
        <v>78.030919446704644</v>
      </c>
    </row>
    <row r="107" spans="1:5" x14ac:dyDescent="0.25">
      <c r="A107" s="45" t="s">
        <v>92</v>
      </c>
      <c r="B107" s="42" t="s">
        <v>134</v>
      </c>
      <c r="C107" s="46">
        <v>33.5</v>
      </c>
      <c r="D107" s="46">
        <v>33.5</v>
      </c>
      <c r="E107" s="48">
        <f t="shared" si="10"/>
        <v>100</v>
      </c>
    </row>
    <row r="108" spans="1:5" hidden="1" x14ac:dyDescent="0.25">
      <c r="A108" s="45" t="s">
        <v>234</v>
      </c>
      <c r="B108" s="42" t="s">
        <v>236</v>
      </c>
      <c r="C108" s="46"/>
      <c r="D108" s="46">
        <v>0</v>
      </c>
      <c r="E108" s="48" t="str">
        <f t="shared" si="10"/>
        <v xml:space="preserve"> </v>
      </c>
    </row>
    <row r="109" spans="1:5" x14ac:dyDescent="0.25">
      <c r="A109" s="45" t="s">
        <v>235</v>
      </c>
      <c r="B109" s="42" t="s">
        <v>237</v>
      </c>
      <c r="C109" s="46">
        <v>200</v>
      </c>
      <c r="D109" s="46">
        <v>200</v>
      </c>
      <c r="E109" s="48">
        <f t="shared" si="10"/>
        <v>100</v>
      </c>
    </row>
    <row r="110" spans="1:5" x14ac:dyDescent="0.25">
      <c r="A110" s="45" t="s">
        <v>93</v>
      </c>
      <c r="B110" s="42" t="s">
        <v>135</v>
      </c>
      <c r="C110" s="46">
        <v>2131.1999999999998</v>
      </c>
      <c r="D110" s="50">
        <v>1463.6</v>
      </c>
      <c r="E110" s="48">
        <f t="shared" si="10"/>
        <v>68.674924924924923</v>
      </c>
    </row>
    <row r="111" spans="1:5" x14ac:dyDescent="0.25">
      <c r="A111" s="45" t="s">
        <v>199</v>
      </c>
      <c r="B111" s="42" t="s">
        <v>198</v>
      </c>
      <c r="C111" s="46">
        <v>308968.90000000002</v>
      </c>
      <c r="D111" s="50">
        <v>289377.7</v>
      </c>
      <c r="E111" s="48">
        <f t="shared" si="10"/>
        <v>93.659167637907899</v>
      </c>
    </row>
    <row r="112" spans="1:5" x14ac:dyDescent="0.25">
      <c r="A112" s="45" t="s">
        <v>94</v>
      </c>
      <c r="B112" s="42" t="s">
        <v>136</v>
      </c>
      <c r="C112" s="46">
        <v>1416</v>
      </c>
      <c r="D112" s="46">
        <v>690</v>
      </c>
      <c r="E112" s="48">
        <f t="shared" si="10"/>
        <v>48.728813559322035</v>
      </c>
    </row>
    <row r="113" spans="1:5" x14ac:dyDescent="0.25">
      <c r="A113" s="41" t="s">
        <v>95</v>
      </c>
      <c r="B113" s="51" t="s">
        <v>137</v>
      </c>
      <c r="C113" s="40">
        <f>C115+C116+C117+C114</f>
        <v>203163</v>
      </c>
      <c r="D113" s="40">
        <f>D115+D116+D117+D114</f>
        <v>166304.79999999999</v>
      </c>
      <c r="E113" s="44">
        <f t="shared" si="10"/>
        <v>81.857818598859041</v>
      </c>
    </row>
    <row r="114" spans="1:5" x14ac:dyDescent="0.25">
      <c r="A114" s="45" t="s">
        <v>200</v>
      </c>
      <c r="B114" s="42" t="s">
        <v>201</v>
      </c>
      <c r="C114" s="46">
        <v>1655.6</v>
      </c>
      <c r="D114" s="46">
        <v>1338.9</v>
      </c>
      <c r="E114" s="48">
        <f t="shared" si="10"/>
        <v>80.870983329306597</v>
      </c>
    </row>
    <row r="115" spans="1:5" x14ac:dyDescent="0.25">
      <c r="A115" s="45" t="s">
        <v>96</v>
      </c>
      <c r="B115" s="42" t="s">
        <v>138</v>
      </c>
      <c r="C115" s="46">
        <v>36216.1</v>
      </c>
      <c r="D115" s="46">
        <v>35512</v>
      </c>
      <c r="E115" s="48">
        <f t="shared" si="10"/>
        <v>98.055837044850222</v>
      </c>
    </row>
    <row r="116" spans="1:5" x14ac:dyDescent="0.25">
      <c r="A116" s="45" t="s">
        <v>97</v>
      </c>
      <c r="B116" s="42" t="s">
        <v>139</v>
      </c>
      <c r="C116" s="46">
        <v>124100.2</v>
      </c>
      <c r="D116" s="46">
        <v>96625.3</v>
      </c>
      <c r="E116" s="48">
        <f t="shared" si="10"/>
        <v>77.860712553243275</v>
      </c>
    </row>
    <row r="117" spans="1:5" x14ac:dyDescent="0.25">
      <c r="A117" s="45" t="s">
        <v>202</v>
      </c>
      <c r="B117" s="42" t="s">
        <v>203</v>
      </c>
      <c r="C117" s="46">
        <v>41191.1</v>
      </c>
      <c r="D117" s="46">
        <v>32828.6</v>
      </c>
      <c r="E117" s="48">
        <f t="shared" si="10"/>
        <v>79.698284338121582</v>
      </c>
    </row>
    <row r="118" spans="1:5" x14ac:dyDescent="0.25">
      <c r="A118" s="41" t="s">
        <v>226</v>
      </c>
      <c r="B118" s="51" t="s">
        <v>228</v>
      </c>
      <c r="C118" s="40">
        <f>C119</f>
        <v>35410.1</v>
      </c>
      <c r="D118" s="40">
        <f>D119</f>
        <v>35306.9</v>
      </c>
      <c r="E118" s="48">
        <f t="shared" si="10"/>
        <v>99.708557727879906</v>
      </c>
    </row>
    <row r="119" spans="1:5" x14ac:dyDescent="0.25">
      <c r="A119" s="45" t="s">
        <v>227</v>
      </c>
      <c r="B119" s="42" t="s">
        <v>229</v>
      </c>
      <c r="C119" s="46">
        <v>35410.1</v>
      </c>
      <c r="D119" s="46">
        <v>35306.9</v>
      </c>
      <c r="E119" s="48">
        <f t="shared" si="10"/>
        <v>99.708557727879906</v>
      </c>
    </row>
    <row r="120" spans="1:5" x14ac:dyDescent="0.25">
      <c r="A120" s="41" t="s">
        <v>98</v>
      </c>
      <c r="B120" s="51" t="s">
        <v>140</v>
      </c>
      <c r="C120" s="40">
        <f>C121+C122+C123+C125+C126+C124</f>
        <v>1447914.7000000002</v>
      </c>
      <c r="D120" s="40">
        <f>D121+D122+D123+D125+D126+D124</f>
        <v>1265890.4000000001</v>
      </c>
      <c r="E120" s="44">
        <f t="shared" si="10"/>
        <v>87.428520478450835</v>
      </c>
    </row>
    <row r="121" spans="1:5" x14ac:dyDescent="0.25">
      <c r="A121" s="45" t="s">
        <v>99</v>
      </c>
      <c r="B121" s="42" t="s">
        <v>141</v>
      </c>
      <c r="C121" s="46">
        <v>382653</v>
      </c>
      <c r="D121" s="50">
        <v>349493.8</v>
      </c>
      <c r="E121" s="48">
        <f t="shared" si="10"/>
        <v>91.334394346836419</v>
      </c>
    </row>
    <row r="122" spans="1:5" x14ac:dyDescent="0.25">
      <c r="A122" s="45" t="s">
        <v>100</v>
      </c>
      <c r="B122" s="42" t="s">
        <v>142</v>
      </c>
      <c r="C122" s="46">
        <v>922178.3</v>
      </c>
      <c r="D122" s="46">
        <v>797618.8</v>
      </c>
      <c r="E122" s="48">
        <f t="shared" si="10"/>
        <v>86.492904897024786</v>
      </c>
    </row>
    <row r="123" spans="1:5" x14ac:dyDescent="0.25">
      <c r="A123" s="45" t="s">
        <v>101</v>
      </c>
      <c r="B123" s="42" t="s">
        <v>143</v>
      </c>
      <c r="C123" s="46">
        <v>67008.600000000006</v>
      </c>
      <c r="D123" s="46">
        <v>54570.7</v>
      </c>
      <c r="E123" s="48">
        <f t="shared" si="10"/>
        <v>81.438352689057808</v>
      </c>
    </row>
    <row r="124" spans="1:5" x14ac:dyDescent="0.25">
      <c r="A124" s="45" t="s">
        <v>238</v>
      </c>
      <c r="B124" s="42" t="s">
        <v>239</v>
      </c>
      <c r="C124" s="46">
        <v>116.7</v>
      </c>
      <c r="D124" s="46">
        <v>93.1</v>
      </c>
      <c r="E124" s="48">
        <f t="shared" si="10"/>
        <v>79.77720651242501</v>
      </c>
    </row>
    <row r="125" spans="1:5" x14ac:dyDescent="0.25">
      <c r="A125" s="45" t="s">
        <v>102</v>
      </c>
      <c r="B125" s="42" t="s">
        <v>144</v>
      </c>
      <c r="C125" s="46">
        <v>673.5</v>
      </c>
      <c r="D125" s="46">
        <v>404.5</v>
      </c>
      <c r="E125" s="48">
        <v>58.9</v>
      </c>
    </row>
    <row r="126" spans="1:5" x14ac:dyDescent="0.25">
      <c r="A126" s="45" t="s">
        <v>103</v>
      </c>
      <c r="B126" s="42" t="s">
        <v>145</v>
      </c>
      <c r="C126" s="50">
        <v>75284.600000000006</v>
      </c>
      <c r="D126" s="50">
        <v>63709.5</v>
      </c>
      <c r="E126" s="48">
        <f t="shared" si="10"/>
        <v>84.624876800833107</v>
      </c>
    </row>
    <row r="127" spans="1:5" x14ac:dyDescent="0.25">
      <c r="A127" s="41" t="s">
        <v>104</v>
      </c>
      <c r="B127" s="51" t="s">
        <v>146</v>
      </c>
      <c r="C127" s="40">
        <f>C128+C129</f>
        <v>156846.5</v>
      </c>
      <c r="D127" s="40">
        <f>D128+D129</f>
        <v>136305.70000000001</v>
      </c>
      <c r="E127" s="44">
        <f t="shared" si="10"/>
        <v>86.903883733459153</v>
      </c>
    </row>
    <row r="128" spans="1:5" x14ac:dyDescent="0.25">
      <c r="A128" s="45" t="s">
        <v>105</v>
      </c>
      <c r="B128" s="42" t="s">
        <v>147</v>
      </c>
      <c r="C128" s="46">
        <v>110260.2</v>
      </c>
      <c r="D128" s="46">
        <v>95890.3</v>
      </c>
      <c r="E128" s="48">
        <f t="shared" si="10"/>
        <v>86.967282845487318</v>
      </c>
    </row>
    <row r="129" spans="1:5" x14ac:dyDescent="0.25">
      <c r="A129" s="45" t="s">
        <v>106</v>
      </c>
      <c r="B129" s="42" t="s">
        <v>148</v>
      </c>
      <c r="C129" s="46">
        <v>46586.3</v>
      </c>
      <c r="D129" s="46">
        <v>40415.4</v>
      </c>
      <c r="E129" s="48">
        <f t="shared" si="10"/>
        <v>86.753831061921645</v>
      </c>
    </row>
    <row r="130" spans="1:5" x14ac:dyDescent="0.25">
      <c r="A130" s="41" t="s">
        <v>107</v>
      </c>
      <c r="B130" s="51" t="s">
        <v>149</v>
      </c>
      <c r="C130" s="40">
        <f>C131+C132+C134+C133</f>
        <v>34707.599999999999</v>
      </c>
      <c r="D130" s="40">
        <f>D131+D132+D134+D133</f>
        <v>26668.100000000002</v>
      </c>
      <c r="E130" s="44">
        <f t="shared" si="10"/>
        <v>76.836485380723545</v>
      </c>
    </row>
    <row r="131" spans="1:5" x14ac:dyDescent="0.25">
      <c r="A131" s="45" t="s">
        <v>108</v>
      </c>
      <c r="B131" s="42" t="s">
        <v>150</v>
      </c>
      <c r="C131" s="46">
        <v>14369.3</v>
      </c>
      <c r="D131" s="46">
        <v>13101.7</v>
      </c>
      <c r="E131" s="48">
        <f t="shared" si="10"/>
        <v>91.178415093289175</v>
      </c>
    </row>
    <row r="132" spans="1:5" x14ac:dyDescent="0.25">
      <c r="A132" s="45" t="s">
        <v>109</v>
      </c>
      <c r="B132" s="42" t="s">
        <v>151</v>
      </c>
      <c r="C132" s="46">
        <v>3188.8</v>
      </c>
      <c r="D132" s="50">
        <v>2778.2</v>
      </c>
      <c r="E132" s="48">
        <f t="shared" si="10"/>
        <v>87.12368289011539</v>
      </c>
    </row>
    <row r="133" spans="1:5" x14ac:dyDescent="0.25">
      <c r="A133" s="45" t="s">
        <v>110</v>
      </c>
      <c r="B133" s="42" t="s">
        <v>152</v>
      </c>
      <c r="C133" s="46">
        <v>14270.3</v>
      </c>
      <c r="D133" s="46">
        <v>8527.2000000000007</v>
      </c>
      <c r="E133" s="48">
        <f t="shared" si="10"/>
        <v>59.75487551067603</v>
      </c>
    </row>
    <row r="134" spans="1:5" x14ac:dyDescent="0.25">
      <c r="A134" s="45" t="s">
        <v>111</v>
      </c>
      <c r="B134" s="42" t="s">
        <v>153</v>
      </c>
      <c r="C134" s="46">
        <v>2879.2</v>
      </c>
      <c r="D134" s="46">
        <v>2261</v>
      </c>
      <c r="E134" s="48">
        <f t="shared" si="10"/>
        <v>78.528757988330099</v>
      </c>
    </row>
    <row r="135" spans="1:5" x14ac:dyDescent="0.25">
      <c r="A135" s="41" t="s">
        <v>112</v>
      </c>
      <c r="B135" s="51" t="s">
        <v>154</v>
      </c>
      <c r="C135" s="40">
        <f>C136+C137</f>
        <v>122721.1</v>
      </c>
      <c r="D135" s="40">
        <f>D136+D137</f>
        <v>99596.9</v>
      </c>
      <c r="E135" s="44">
        <f t="shared" si="10"/>
        <v>81.157111531757778</v>
      </c>
    </row>
    <row r="136" spans="1:5" x14ac:dyDescent="0.25">
      <c r="A136" s="45" t="s">
        <v>113</v>
      </c>
      <c r="B136" s="42" t="s">
        <v>155</v>
      </c>
      <c r="C136" s="46">
        <v>63522.8</v>
      </c>
      <c r="D136" s="46">
        <v>53706.9</v>
      </c>
      <c r="E136" s="48">
        <f t="shared" si="10"/>
        <v>84.547438085222936</v>
      </c>
    </row>
    <row r="137" spans="1:5" x14ac:dyDescent="0.25">
      <c r="A137" s="45" t="s">
        <v>204</v>
      </c>
      <c r="B137" s="42" t="s">
        <v>205</v>
      </c>
      <c r="C137" s="46">
        <v>59198.3</v>
      </c>
      <c r="D137" s="46">
        <v>45890</v>
      </c>
      <c r="E137" s="48">
        <f t="shared" si="10"/>
        <v>77.519117947643764</v>
      </c>
    </row>
    <row r="138" spans="1:5" hidden="1" x14ac:dyDescent="0.25">
      <c r="A138" s="41" t="s">
        <v>114</v>
      </c>
      <c r="B138" s="42" t="s">
        <v>156</v>
      </c>
      <c r="C138" s="40">
        <f>C139</f>
        <v>0</v>
      </c>
      <c r="D138" s="40">
        <f>D139</f>
        <v>0</v>
      </c>
      <c r="E138" s="44" t="str">
        <f t="shared" si="10"/>
        <v xml:space="preserve"> </v>
      </c>
    </row>
    <row r="139" spans="1:5" hidden="1" x14ac:dyDescent="0.25">
      <c r="A139" s="45" t="s">
        <v>115</v>
      </c>
      <c r="B139" s="42" t="s">
        <v>157</v>
      </c>
      <c r="C139" s="46">
        <v>0</v>
      </c>
      <c r="D139" s="46">
        <v>0</v>
      </c>
      <c r="E139" s="48" t="str">
        <f t="shared" si="10"/>
        <v xml:space="preserve"> </v>
      </c>
    </row>
    <row r="140" spans="1:5" x14ac:dyDescent="0.25">
      <c r="A140" s="39" t="s">
        <v>119</v>
      </c>
      <c r="B140" s="51" t="s">
        <v>161</v>
      </c>
      <c r="C140" s="40">
        <f>C90+C101+C105+C113+C120+C127+C130+C135+C138+C99+C118</f>
        <v>2619677.3000000003</v>
      </c>
      <c r="D140" s="40">
        <f>D90+D101+D105+D113+D120+D127+D130+D135+D138+D99+D118</f>
        <v>2293797.7000000002</v>
      </c>
      <c r="E140" s="44">
        <f t="shared" si="10"/>
        <v>87.560315157901314</v>
      </c>
    </row>
    <row r="141" spans="1:5" x14ac:dyDescent="0.3">
      <c r="A141" s="52" t="s">
        <v>120</v>
      </c>
      <c r="B141" s="53"/>
      <c r="C141" s="54">
        <f>C88-C140</f>
        <v>-32368.600000000559</v>
      </c>
      <c r="D141" s="54">
        <f>D88-D140</f>
        <v>12134</v>
      </c>
      <c r="E141" s="44"/>
    </row>
    <row r="143" spans="1:5" x14ac:dyDescent="0.3">
      <c r="A143" s="37" t="s">
        <v>285</v>
      </c>
      <c r="C143" s="61" t="s">
        <v>286</v>
      </c>
    </row>
    <row r="146" spans="3:4" x14ac:dyDescent="0.3">
      <c r="C146" s="6">
        <f>C88-C140</f>
        <v>-32368.600000000559</v>
      </c>
      <c r="D146" s="6">
        <f>D88-D140</f>
        <v>12134</v>
      </c>
    </row>
  </sheetData>
  <mergeCells count="2">
    <mergeCell ref="A1:E1"/>
    <mergeCell ref="A89:E89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3" max="4" man="1"/>
    <brk id="11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5" t="s">
        <v>174</v>
      </c>
      <c r="B1" s="66"/>
      <c r="C1" s="66"/>
      <c r="D1" s="66"/>
      <c r="E1" s="66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7" t="s">
        <v>162</v>
      </c>
      <c r="B48" s="68"/>
      <c r="C48" s="68"/>
      <c r="D48" s="68"/>
      <c r="E48" s="69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2023-12-11T06:08:45Z</cp:lastPrinted>
  <dcterms:created xsi:type="dcterms:W3CDTF">2018-02-13T00:40:04Z</dcterms:created>
  <dcterms:modified xsi:type="dcterms:W3CDTF">2024-01-24T00:51:53Z</dcterms:modified>
</cp:coreProperties>
</file>